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.wolanska\Desktop\SENAT 17.12.2020r\"/>
    </mc:Choice>
  </mc:AlternateContent>
  <bookViews>
    <workbookView xWindow="0" yWindow="0" windowWidth="24000" windowHeight="9135"/>
  </bookViews>
  <sheets>
    <sheet name="Arkusz1" sheetId="1" r:id="rId1"/>
  </sheets>
  <definedNames>
    <definedName name="_xlnm._FilterDatabase" localSheetId="0" hidden="1">Arkusz1!$A$1:$I$34</definedName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19" i="1"/>
  <c r="I19" i="1"/>
  <c r="H19" i="1"/>
  <c r="G19" i="1"/>
  <c r="F19" i="1"/>
  <c r="D19" i="1" l="1"/>
  <c r="D33" i="1"/>
  <c r="I31" i="1"/>
  <c r="H31" i="1"/>
  <c r="G31" i="1"/>
  <c r="F31" i="1"/>
  <c r="E31" i="1"/>
  <c r="I30" i="1"/>
  <c r="H30" i="1"/>
  <c r="G30" i="1"/>
  <c r="F30" i="1"/>
  <c r="E30" i="1"/>
  <c r="D30" i="1" s="1"/>
  <c r="I29" i="1"/>
  <c r="H29" i="1"/>
  <c r="G29" i="1"/>
  <c r="F29" i="1"/>
  <c r="E29" i="1"/>
  <c r="I28" i="1"/>
  <c r="H28" i="1"/>
  <c r="G28" i="1"/>
  <c r="F28" i="1"/>
  <c r="E28" i="1"/>
  <c r="I27" i="1"/>
  <c r="H27" i="1"/>
  <c r="G27" i="1"/>
  <c r="F27" i="1"/>
  <c r="E27" i="1"/>
  <c r="D27" i="1" s="1"/>
  <c r="I26" i="1"/>
  <c r="H26" i="1"/>
  <c r="G26" i="1"/>
  <c r="F26" i="1"/>
  <c r="E26" i="1"/>
  <c r="D22" i="1"/>
  <c r="D23" i="1"/>
  <c r="I21" i="1"/>
  <c r="I25" i="1" s="1"/>
  <c r="H21" i="1"/>
  <c r="H25" i="1" s="1"/>
  <c r="G21" i="1"/>
  <c r="G25" i="1" s="1"/>
  <c r="F21" i="1"/>
  <c r="E20" i="1"/>
  <c r="D20" i="1" s="1"/>
  <c r="E18" i="1"/>
  <c r="F18" i="1"/>
  <c r="G18" i="1"/>
  <c r="H18" i="1"/>
  <c r="I18" i="1"/>
  <c r="E15" i="1"/>
  <c r="F15" i="1"/>
  <c r="G15" i="1"/>
  <c r="H15" i="1"/>
  <c r="I15" i="1"/>
  <c r="D14" i="1"/>
  <c r="D12" i="1"/>
  <c r="D13" i="1"/>
  <c r="D16" i="1"/>
  <c r="D17" i="1"/>
  <c r="D11" i="1"/>
  <c r="D10" i="1"/>
  <c r="D3" i="1"/>
  <c r="D4" i="1"/>
  <c r="D5" i="1"/>
  <c r="D6" i="1"/>
  <c r="D7" i="1"/>
  <c r="D8" i="1"/>
  <c r="D2" i="1"/>
  <c r="F9" i="1"/>
  <c r="G9" i="1"/>
  <c r="E9" i="1"/>
  <c r="D26" i="1" l="1"/>
  <c r="I32" i="1"/>
  <c r="G32" i="1"/>
  <c r="G34" i="1" s="1"/>
  <c r="D21" i="1"/>
  <c r="D25" i="1" s="1"/>
  <c r="E32" i="1"/>
  <c r="F32" i="1"/>
  <c r="F34" i="1" s="1"/>
  <c r="F25" i="1"/>
  <c r="E25" i="1"/>
  <c r="E34" i="1" s="1"/>
  <c r="H32" i="1"/>
  <c r="H34" i="1" s="1"/>
  <c r="D29" i="1"/>
  <c r="D28" i="1"/>
  <c r="I34" i="1"/>
  <c r="D15" i="1"/>
  <c r="D18" i="1"/>
  <c r="D31" i="1"/>
  <c r="D32" i="1" s="1"/>
  <c r="D9" i="1"/>
  <c r="D34" i="1" l="1"/>
</calcChain>
</file>

<file path=xl/sharedStrings.xml><?xml version="1.0" encoding="utf-8"?>
<sst xmlns="http://schemas.openxmlformats.org/spreadsheetml/2006/main" count="47" uniqueCount="42">
  <si>
    <t>lp</t>
  </si>
  <si>
    <t>zadanie</t>
  </si>
  <si>
    <t>działanie</t>
  </si>
  <si>
    <t>suma działania</t>
  </si>
  <si>
    <t xml:space="preserve">stworzenie kompleksowej bazy danych </t>
  </si>
  <si>
    <t>wytworzenie danych wysokiej rozdzialczości fenotyp</t>
  </si>
  <si>
    <t>wytworzenie danych biochemicznych</t>
  </si>
  <si>
    <t>wytworzenie danych z badań obrazowych</t>
  </si>
  <si>
    <t>koszty personelu</t>
  </si>
  <si>
    <t>wygenerowanie danych genomowych i epigenomowych</t>
  </si>
  <si>
    <t>stworzenie bazy informatycznej</t>
  </si>
  <si>
    <t>zatrudnienie ekspertów</t>
  </si>
  <si>
    <t>zadanie 1</t>
  </si>
  <si>
    <t>suma</t>
  </si>
  <si>
    <t>realizacja projektów badawczych</t>
  </si>
  <si>
    <t>projekty do pozostałych studentów (20 projektów rocznie po 20 tys)</t>
  </si>
  <si>
    <t>prejekty doktorantów (20 projektów rocznie po 30 tys.)</t>
  </si>
  <si>
    <t>projekty dla pracowników (10 projektów rocznie po 100 tys)</t>
  </si>
  <si>
    <t xml:space="preserve">zadanie 2 </t>
  </si>
  <si>
    <t>START GRANT dla absolwentów UMB 10 projektów po 50 tys.</t>
  </si>
  <si>
    <t>rozwój i poromocja międzynarodowa potencjału UMB</t>
  </si>
  <si>
    <t>konferencja</t>
  </si>
  <si>
    <t xml:space="preserve">zadanie 3 </t>
  </si>
  <si>
    <t>zatrudnienie specjalistów naukowców  2 etaty</t>
  </si>
  <si>
    <t>utworzenie stanowisk pracy</t>
  </si>
  <si>
    <t>koszty wyjazdów (20 wyjazdów)</t>
  </si>
  <si>
    <t>koszty opłat członkowskich</t>
  </si>
  <si>
    <t>materiały reklamowe</t>
  </si>
  <si>
    <t>zadanie 4</t>
  </si>
  <si>
    <t>pozyskanie partnerów , projektów naukowych</t>
  </si>
  <si>
    <t>organizacja cyklu krajowych i zagranicznych wyjazdów studentów, doktorantów i kadry UMB w celach naukowych, dydaktycznych, szkoleniowych oraz przyjazd zagranicznych ekspertów do UMB</t>
  </si>
  <si>
    <t>rozwój współpracy w ramach sieci naukowych, wypracowanie strategii i standardów działania i współpracy w ramach międzynarodowych konsorcjów</t>
  </si>
  <si>
    <t xml:space="preserve">40 przyjazdów wybitnych ekspertów </t>
  </si>
  <si>
    <t>80 wizyt studyjnych</t>
  </si>
  <si>
    <t>70 osoboszkoleń</t>
  </si>
  <si>
    <t>12 dwutygodniwe wyjazdy czołowych naukowców</t>
  </si>
  <si>
    <t>podróże związane z przewodami doktorskimi (18)</t>
  </si>
  <si>
    <t xml:space="preserve">zadanie 5 </t>
  </si>
  <si>
    <t>zatrudnienie profesorów wizytujących</t>
  </si>
  <si>
    <t>suma ogółem projektu</t>
  </si>
  <si>
    <t>30 udziałów w konferencjach naukowych</t>
  </si>
  <si>
    <t>projekty skierowane do absolwentów szkół średnicch przyjętych do UMB 10 projektów rocznie po 20 tys)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</si>
</sst>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4" zoomScaleNormal="100" workbookViewId="0">
      <selection activeCell="C7" sqref="C7"/>
    </sheetView>
  </sheetViews>
  <sheetFormatPr defaultRowHeight="15" x14ac:dyDescent="0.25"/>
  <cols>
    <col min="1" max="1" width="3.28515625" customWidth="1"/>
    <col min="2" max="2" width="29.7109375" style="2" customWidth="1"/>
    <col min="3" max="3" width="36.85546875" style="3" customWidth="1"/>
    <col min="4" max="4" width="12.85546875" customWidth="1"/>
    <col min="5" max="7" width="9.85546875" bestFit="1" customWidth="1"/>
  </cols>
  <sheetData>
    <row r="1" spans="1:9" ht="24.6" customHeight="1" x14ac:dyDescent="0.25">
      <c r="A1" s="8" t="s">
        <v>0</v>
      </c>
      <c r="B1" s="6" t="s">
        <v>1</v>
      </c>
      <c r="C1" s="6" t="s">
        <v>2</v>
      </c>
      <c r="D1" s="8" t="s">
        <v>3</v>
      </c>
      <c r="E1" s="8">
        <v>2021</v>
      </c>
      <c r="F1" s="8">
        <v>2022</v>
      </c>
      <c r="G1" s="8">
        <v>2023</v>
      </c>
      <c r="H1" s="8">
        <v>2024</v>
      </c>
      <c r="I1" s="8">
        <v>2025</v>
      </c>
    </row>
    <row r="2" spans="1:9" ht="30" x14ac:dyDescent="0.25">
      <c r="A2" s="11">
        <v>1</v>
      </c>
      <c r="B2" s="14" t="s">
        <v>4</v>
      </c>
      <c r="C2" s="4" t="s">
        <v>5</v>
      </c>
      <c r="D2" s="5">
        <f>+SUM(E2:I2)</f>
        <v>2400000</v>
      </c>
      <c r="E2" s="5">
        <v>800000</v>
      </c>
      <c r="F2" s="5">
        <v>800000</v>
      </c>
      <c r="G2" s="5">
        <v>800000</v>
      </c>
      <c r="H2" s="5"/>
      <c r="I2" s="5"/>
    </row>
    <row r="3" spans="1:9" x14ac:dyDescent="0.25">
      <c r="A3" s="12"/>
      <c r="B3" s="14"/>
      <c r="C3" s="4" t="s">
        <v>6</v>
      </c>
      <c r="D3" s="5">
        <f t="shared" ref="D3:D17" si="0">+SUM(E3:I3)</f>
        <v>600000</v>
      </c>
      <c r="E3" s="5">
        <v>200000</v>
      </c>
      <c r="F3" s="5">
        <v>200000</v>
      </c>
      <c r="G3" s="5">
        <v>200000</v>
      </c>
      <c r="H3" s="5"/>
      <c r="I3" s="5"/>
    </row>
    <row r="4" spans="1:9" ht="30" x14ac:dyDescent="0.25">
      <c r="A4" s="12"/>
      <c r="B4" s="14"/>
      <c r="C4" s="4" t="s">
        <v>7</v>
      </c>
      <c r="D4" s="5">
        <f t="shared" si="0"/>
        <v>1500000</v>
      </c>
      <c r="E4" s="5">
        <v>500000</v>
      </c>
      <c r="F4" s="5">
        <v>500000</v>
      </c>
      <c r="G4" s="5">
        <v>500000</v>
      </c>
      <c r="H4" s="5"/>
      <c r="I4" s="5"/>
    </row>
    <row r="5" spans="1:9" x14ac:dyDescent="0.25">
      <c r="A5" s="12"/>
      <c r="B5" s="14"/>
      <c r="C5" s="4" t="s">
        <v>8</v>
      </c>
      <c r="D5" s="5">
        <f t="shared" si="0"/>
        <v>600000</v>
      </c>
      <c r="E5" s="5">
        <v>200000</v>
      </c>
      <c r="F5" s="5">
        <v>200000</v>
      </c>
      <c r="G5" s="5">
        <v>200000</v>
      </c>
      <c r="H5" s="5"/>
      <c r="I5" s="5"/>
    </row>
    <row r="6" spans="1:9" ht="30" x14ac:dyDescent="0.25">
      <c r="A6" s="12"/>
      <c r="B6" s="14"/>
      <c r="C6" s="4" t="s">
        <v>9</v>
      </c>
      <c r="D6" s="5">
        <f t="shared" si="0"/>
        <v>19236000</v>
      </c>
      <c r="E6" s="5">
        <v>6412000</v>
      </c>
      <c r="F6" s="5">
        <v>6412000</v>
      </c>
      <c r="G6" s="5">
        <v>6412000</v>
      </c>
      <c r="H6" s="5"/>
      <c r="I6" s="5"/>
    </row>
    <row r="7" spans="1:9" x14ac:dyDescent="0.25">
      <c r="A7" s="12"/>
      <c r="B7" s="14"/>
      <c r="C7" s="4" t="s">
        <v>10</v>
      </c>
      <c r="D7" s="5">
        <f t="shared" si="0"/>
        <v>1500000</v>
      </c>
      <c r="E7" s="5">
        <v>500000</v>
      </c>
      <c r="F7" s="5">
        <v>500000</v>
      </c>
      <c r="G7" s="5">
        <v>500000</v>
      </c>
      <c r="H7" s="5"/>
      <c r="I7" s="5"/>
    </row>
    <row r="8" spans="1:9" x14ac:dyDescent="0.25">
      <c r="A8" s="12"/>
      <c r="B8" s="14"/>
      <c r="C8" s="4" t="s">
        <v>11</v>
      </c>
      <c r="D8" s="5">
        <f t="shared" si="0"/>
        <v>600000</v>
      </c>
      <c r="E8" s="5">
        <v>200000</v>
      </c>
      <c r="F8" s="5">
        <v>200000</v>
      </c>
      <c r="G8" s="5">
        <v>200000</v>
      </c>
      <c r="H8" s="5"/>
      <c r="I8" s="5"/>
    </row>
    <row r="9" spans="1:9" x14ac:dyDescent="0.25">
      <c r="A9" s="13"/>
      <c r="B9" s="6" t="s">
        <v>12</v>
      </c>
      <c r="C9" s="6" t="s">
        <v>13</v>
      </c>
      <c r="D9" s="7">
        <f>SUM(D2:D8)</f>
        <v>26436000</v>
      </c>
      <c r="E9" s="7">
        <f>SUM(E2:E8)</f>
        <v>8812000</v>
      </c>
      <c r="F9" s="7">
        <f t="shared" ref="F9:G9" si="1">SUM(F2:F8)</f>
        <v>8812000</v>
      </c>
      <c r="G9" s="7">
        <f t="shared" si="1"/>
        <v>8812000</v>
      </c>
      <c r="H9" s="5"/>
      <c r="I9" s="5"/>
    </row>
    <row r="10" spans="1:9" ht="44.45" customHeight="1" x14ac:dyDescent="0.25">
      <c r="A10" s="11">
        <v>2</v>
      </c>
      <c r="B10" s="14" t="s">
        <v>14</v>
      </c>
      <c r="C10" s="4" t="s">
        <v>41</v>
      </c>
      <c r="D10" s="5">
        <f t="shared" si="0"/>
        <v>1000000</v>
      </c>
      <c r="E10" s="5">
        <v>200000</v>
      </c>
      <c r="F10" s="5">
        <v>200000</v>
      </c>
      <c r="G10" s="5">
        <v>200000</v>
      </c>
      <c r="H10" s="5">
        <v>200000</v>
      </c>
      <c r="I10" s="5">
        <v>200000</v>
      </c>
    </row>
    <row r="11" spans="1:9" ht="37.9" customHeight="1" x14ac:dyDescent="0.25">
      <c r="A11" s="12"/>
      <c r="B11" s="14"/>
      <c r="C11" s="4" t="s">
        <v>15</v>
      </c>
      <c r="D11" s="5">
        <f t="shared" si="0"/>
        <v>2000000</v>
      </c>
      <c r="E11" s="5">
        <v>400000</v>
      </c>
      <c r="F11" s="5">
        <v>400000</v>
      </c>
      <c r="G11" s="5">
        <v>400000</v>
      </c>
      <c r="H11" s="5">
        <v>400000</v>
      </c>
      <c r="I11" s="5">
        <v>400000</v>
      </c>
    </row>
    <row r="12" spans="1:9" ht="30" x14ac:dyDescent="0.25">
      <c r="A12" s="12"/>
      <c r="B12" s="14"/>
      <c r="C12" s="4" t="s">
        <v>16</v>
      </c>
      <c r="D12" s="5">
        <f t="shared" si="0"/>
        <v>3000000</v>
      </c>
      <c r="E12" s="5">
        <v>600000</v>
      </c>
      <c r="F12" s="5">
        <v>600000</v>
      </c>
      <c r="G12" s="5">
        <v>600000</v>
      </c>
      <c r="H12" s="5">
        <v>600000</v>
      </c>
      <c r="I12" s="5">
        <v>600000</v>
      </c>
    </row>
    <row r="13" spans="1:9" ht="30" x14ac:dyDescent="0.25">
      <c r="A13" s="12"/>
      <c r="B13" s="14"/>
      <c r="C13" s="4" t="s">
        <v>17</v>
      </c>
      <c r="D13" s="5">
        <f t="shared" si="0"/>
        <v>5000000</v>
      </c>
      <c r="E13" s="5">
        <v>1000000</v>
      </c>
      <c r="F13" s="5">
        <v>1000000</v>
      </c>
      <c r="G13" s="5">
        <v>1000000</v>
      </c>
      <c r="H13" s="5">
        <v>1000000</v>
      </c>
      <c r="I13" s="5">
        <v>1000000</v>
      </c>
    </row>
    <row r="14" spans="1:9" ht="30" x14ac:dyDescent="0.25">
      <c r="A14" s="12"/>
      <c r="B14" s="14"/>
      <c r="C14" s="4" t="s">
        <v>19</v>
      </c>
      <c r="D14" s="5">
        <f t="shared" si="0"/>
        <v>2500000</v>
      </c>
      <c r="E14" s="5">
        <v>500000</v>
      </c>
      <c r="F14" s="5">
        <v>500000</v>
      </c>
      <c r="G14" s="5">
        <v>500000</v>
      </c>
      <c r="H14" s="5">
        <v>500000</v>
      </c>
      <c r="I14" s="5">
        <v>500000</v>
      </c>
    </row>
    <row r="15" spans="1:9" x14ac:dyDescent="0.25">
      <c r="A15" s="13"/>
      <c r="B15" s="6" t="s">
        <v>18</v>
      </c>
      <c r="C15" s="6" t="s">
        <v>13</v>
      </c>
      <c r="D15" s="7">
        <f>SUM(D10:D14)</f>
        <v>13500000</v>
      </c>
      <c r="E15" s="7">
        <f t="shared" ref="E15:I15" si="2">SUM(E10:E14)</f>
        <v>2700000</v>
      </c>
      <c r="F15" s="7">
        <f t="shared" si="2"/>
        <v>2700000</v>
      </c>
      <c r="G15" s="7">
        <f t="shared" si="2"/>
        <v>2700000</v>
      </c>
      <c r="H15" s="7">
        <f t="shared" si="2"/>
        <v>2700000</v>
      </c>
      <c r="I15" s="7">
        <f t="shared" si="2"/>
        <v>2700000</v>
      </c>
    </row>
    <row r="16" spans="1:9" ht="28.9" customHeight="1" x14ac:dyDescent="0.25">
      <c r="A16" s="11">
        <v>3</v>
      </c>
      <c r="B16" s="14" t="s">
        <v>20</v>
      </c>
      <c r="C16" s="4" t="s">
        <v>21</v>
      </c>
      <c r="D16" s="5">
        <f t="shared" si="0"/>
        <v>200000</v>
      </c>
      <c r="E16" s="5"/>
      <c r="F16" s="5"/>
      <c r="G16" s="5"/>
      <c r="H16" s="5">
        <v>200000</v>
      </c>
      <c r="I16" s="5"/>
    </row>
    <row r="17" spans="1:9" x14ac:dyDescent="0.25">
      <c r="A17" s="12"/>
      <c r="B17" s="14"/>
      <c r="C17" s="4" t="s">
        <v>11</v>
      </c>
      <c r="D17" s="5">
        <f t="shared" si="0"/>
        <v>1900000</v>
      </c>
      <c r="E17" s="5">
        <v>380000</v>
      </c>
      <c r="F17" s="5">
        <v>380000</v>
      </c>
      <c r="G17" s="5">
        <v>380000</v>
      </c>
      <c r="H17" s="5">
        <v>380000</v>
      </c>
      <c r="I17" s="5">
        <v>380000</v>
      </c>
    </row>
    <row r="18" spans="1:9" x14ac:dyDescent="0.25">
      <c r="A18" s="13"/>
      <c r="B18" s="6" t="s">
        <v>22</v>
      </c>
      <c r="C18" s="6" t="s">
        <v>13</v>
      </c>
      <c r="D18" s="7">
        <f>SUM(D16:D17)</f>
        <v>2100000</v>
      </c>
      <c r="E18" s="7">
        <f t="shared" ref="E18:I18" si="3">SUM(E16:E17)</f>
        <v>380000</v>
      </c>
      <c r="F18" s="7">
        <f t="shared" si="3"/>
        <v>380000</v>
      </c>
      <c r="G18" s="7">
        <f t="shared" si="3"/>
        <v>380000</v>
      </c>
      <c r="H18" s="7">
        <f t="shared" si="3"/>
        <v>580000</v>
      </c>
      <c r="I18" s="7">
        <f t="shared" si="3"/>
        <v>380000</v>
      </c>
    </row>
    <row r="19" spans="1:9" ht="24.6" customHeight="1" x14ac:dyDescent="0.25">
      <c r="A19" s="11">
        <v>4</v>
      </c>
      <c r="B19" s="14" t="s">
        <v>31</v>
      </c>
      <c r="C19" s="4" t="s">
        <v>23</v>
      </c>
      <c r="D19" s="5">
        <f t="shared" ref="D19:D24" si="4">+SUM(E19:I19)</f>
        <v>1584000</v>
      </c>
      <c r="E19" s="5">
        <f>2*12*12000+24000</f>
        <v>312000</v>
      </c>
      <c r="F19" s="5">
        <f>2*12*12000+30000</f>
        <v>318000</v>
      </c>
      <c r="G19" s="5">
        <f>2*12*12000+30000</f>
        <v>318000</v>
      </c>
      <c r="H19" s="5">
        <f>2*12*12000+30000</f>
        <v>318000</v>
      </c>
      <c r="I19" s="5">
        <f>2*12*12000+30000</f>
        <v>318000</v>
      </c>
    </row>
    <row r="20" spans="1:9" x14ac:dyDescent="0.25">
      <c r="A20" s="12"/>
      <c r="B20" s="14"/>
      <c r="C20" s="4" t="s">
        <v>24</v>
      </c>
      <c r="D20" s="5">
        <f t="shared" si="4"/>
        <v>40000</v>
      </c>
      <c r="E20" s="5">
        <f>2*20000</f>
        <v>40000</v>
      </c>
      <c r="F20" s="5"/>
      <c r="G20" s="5"/>
      <c r="H20" s="5"/>
      <c r="I20" s="5"/>
    </row>
    <row r="21" spans="1:9" x14ac:dyDescent="0.25">
      <c r="A21" s="12"/>
      <c r="B21" s="14"/>
      <c r="C21" s="4" t="s">
        <v>25</v>
      </c>
      <c r="D21" s="5">
        <f t="shared" si="4"/>
        <v>200000</v>
      </c>
      <c r="E21" s="5"/>
      <c r="F21" s="5">
        <f>5*10000</f>
        <v>50000</v>
      </c>
      <c r="G21" s="5">
        <f>5*10000</f>
        <v>50000</v>
      </c>
      <c r="H21" s="5">
        <f>5*10000</f>
        <v>50000</v>
      </c>
      <c r="I21" s="5">
        <f>5*10000</f>
        <v>50000</v>
      </c>
    </row>
    <row r="22" spans="1:9" x14ac:dyDescent="0.25">
      <c r="A22" s="12"/>
      <c r="B22" s="14"/>
      <c r="C22" s="4" t="s">
        <v>26</v>
      </c>
      <c r="D22" s="5">
        <f t="shared" si="4"/>
        <v>100000</v>
      </c>
      <c r="E22" s="5">
        <v>20000</v>
      </c>
      <c r="F22" s="5">
        <v>20000</v>
      </c>
      <c r="G22" s="5">
        <v>20000</v>
      </c>
      <c r="H22" s="5">
        <v>20000</v>
      </c>
      <c r="I22" s="5">
        <v>20000</v>
      </c>
    </row>
    <row r="23" spans="1:9" x14ac:dyDescent="0.25">
      <c r="A23" s="12"/>
      <c r="B23" s="14"/>
      <c r="C23" s="4" t="s">
        <v>27</v>
      </c>
      <c r="D23" s="5">
        <f t="shared" si="4"/>
        <v>100000</v>
      </c>
      <c r="E23" s="5">
        <v>20000</v>
      </c>
      <c r="F23" s="5">
        <v>20000</v>
      </c>
      <c r="G23" s="5">
        <v>20000</v>
      </c>
      <c r="H23" s="5">
        <v>20000</v>
      </c>
      <c r="I23" s="5">
        <v>20000</v>
      </c>
    </row>
    <row r="24" spans="1:9" ht="30" x14ac:dyDescent="0.25">
      <c r="A24" s="12"/>
      <c r="B24" s="14"/>
      <c r="C24" s="10" t="s">
        <v>29</v>
      </c>
      <c r="D24" s="5">
        <f t="shared" si="4"/>
        <v>1170000</v>
      </c>
      <c r="E24" s="5">
        <v>234000</v>
      </c>
      <c r="F24" s="5">
        <v>234000</v>
      </c>
      <c r="G24" s="5">
        <v>234000</v>
      </c>
      <c r="H24" s="5">
        <v>234000</v>
      </c>
      <c r="I24" s="5">
        <v>234000</v>
      </c>
    </row>
    <row r="25" spans="1:9" x14ac:dyDescent="0.25">
      <c r="A25" s="13"/>
      <c r="B25" s="6" t="s">
        <v>28</v>
      </c>
      <c r="C25" s="6" t="s">
        <v>13</v>
      </c>
      <c r="D25" s="7">
        <f>SUM(D19:D24)</f>
        <v>3194000</v>
      </c>
      <c r="E25" s="7">
        <f t="shared" ref="E25:I25" si="5">SUM(E19:E24)</f>
        <v>626000</v>
      </c>
      <c r="F25" s="7">
        <f t="shared" si="5"/>
        <v>642000</v>
      </c>
      <c r="G25" s="7">
        <f t="shared" si="5"/>
        <v>642000</v>
      </c>
      <c r="H25" s="7">
        <f t="shared" si="5"/>
        <v>642000</v>
      </c>
      <c r="I25" s="7">
        <f t="shared" si="5"/>
        <v>642000</v>
      </c>
    </row>
    <row r="26" spans="1:9" ht="27.6" customHeight="1" x14ac:dyDescent="0.25">
      <c r="A26" s="11">
        <v>5</v>
      </c>
      <c r="B26" s="14" t="s">
        <v>30</v>
      </c>
      <c r="C26" s="4" t="s">
        <v>32</v>
      </c>
      <c r="D26" s="5">
        <f t="shared" ref="D26:D31" si="6">+SUM(E26:I26)</f>
        <v>600000</v>
      </c>
      <c r="E26" s="5">
        <f>8*15000</f>
        <v>120000</v>
      </c>
      <c r="F26" s="5">
        <f>8*15000</f>
        <v>120000</v>
      </c>
      <c r="G26" s="5">
        <f>8*15000</f>
        <v>120000</v>
      </c>
      <c r="H26" s="5">
        <f>8*15000</f>
        <v>120000</v>
      </c>
      <c r="I26" s="5">
        <f>8*15000</f>
        <v>120000</v>
      </c>
    </row>
    <row r="27" spans="1:9" x14ac:dyDescent="0.25">
      <c r="A27" s="12"/>
      <c r="B27" s="14"/>
      <c r="C27" s="4" t="s">
        <v>33</v>
      </c>
      <c r="D27" s="5">
        <f t="shared" si="6"/>
        <v>1040000</v>
      </c>
      <c r="E27" s="5">
        <f>16*13000</f>
        <v>208000</v>
      </c>
      <c r="F27" s="5">
        <f>16*13000</f>
        <v>208000</v>
      </c>
      <c r="G27" s="5">
        <f>16*13000</f>
        <v>208000</v>
      </c>
      <c r="H27" s="5">
        <f>16*13000</f>
        <v>208000</v>
      </c>
      <c r="I27" s="5">
        <f>16*13000</f>
        <v>208000</v>
      </c>
    </row>
    <row r="28" spans="1:9" x14ac:dyDescent="0.25">
      <c r="A28" s="12"/>
      <c r="B28" s="14"/>
      <c r="C28" s="4" t="s">
        <v>34</v>
      </c>
      <c r="D28" s="5">
        <f t="shared" si="6"/>
        <v>700000</v>
      </c>
      <c r="E28" s="5">
        <f>14*10000</f>
        <v>140000</v>
      </c>
      <c r="F28" s="5">
        <f>14*10000</f>
        <v>140000</v>
      </c>
      <c r="G28" s="5">
        <f>14*10000</f>
        <v>140000</v>
      </c>
      <c r="H28" s="5">
        <f>14*10000</f>
        <v>140000</v>
      </c>
      <c r="I28" s="5">
        <f>14*10000</f>
        <v>140000</v>
      </c>
    </row>
    <row r="29" spans="1:9" ht="30" x14ac:dyDescent="0.25">
      <c r="A29" s="12"/>
      <c r="B29" s="14"/>
      <c r="C29" s="4" t="s">
        <v>35</v>
      </c>
      <c r="D29" s="5">
        <f t="shared" si="6"/>
        <v>300000</v>
      </c>
      <c r="E29" s="5">
        <f>2*25000</f>
        <v>50000</v>
      </c>
      <c r="F29" s="5">
        <f>3*25000</f>
        <v>75000</v>
      </c>
      <c r="G29" s="5">
        <f>2*25000</f>
        <v>50000</v>
      </c>
      <c r="H29" s="5">
        <f>3*25000</f>
        <v>75000</v>
      </c>
      <c r="I29" s="5">
        <f>2*25000</f>
        <v>50000</v>
      </c>
    </row>
    <row r="30" spans="1:9" ht="30" x14ac:dyDescent="0.25">
      <c r="A30" s="12"/>
      <c r="B30" s="14"/>
      <c r="C30" s="4" t="s">
        <v>40</v>
      </c>
      <c r="D30" s="5">
        <f t="shared" si="6"/>
        <v>360000</v>
      </c>
      <c r="E30" s="5">
        <f>6*12000</f>
        <v>72000</v>
      </c>
      <c r="F30" s="5">
        <f>6*12000</f>
        <v>72000</v>
      </c>
      <c r="G30" s="5">
        <f>6*12000</f>
        <v>72000</v>
      </c>
      <c r="H30" s="5">
        <f>6*12000</f>
        <v>72000</v>
      </c>
      <c r="I30" s="5">
        <f>6*12000</f>
        <v>72000</v>
      </c>
    </row>
    <row r="31" spans="1:9" ht="30" x14ac:dyDescent="0.25">
      <c r="A31" s="12"/>
      <c r="B31" s="14"/>
      <c r="C31" s="4" t="s">
        <v>36</v>
      </c>
      <c r="D31" s="5">
        <f t="shared" si="6"/>
        <v>270000</v>
      </c>
      <c r="E31" s="5">
        <f>3*15000</f>
        <v>45000</v>
      </c>
      <c r="F31" s="5">
        <f>4*15000</f>
        <v>60000</v>
      </c>
      <c r="G31" s="5">
        <f>3*15000</f>
        <v>45000</v>
      </c>
      <c r="H31" s="5">
        <f>4*15000</f>
        <v>60000</v>
      </c>
      <c r="I31" s="5">
        <f>4*15000</f>
        <v>60000</v>
      </c>
    </row>
    <row r="32" spans="1:9" x14ac:dyDescent="0.25">
      <c r="A32" s="13"/>
      <c r="B32" s="6" t="s">
        <v>37</v>
      </c>
      <c r="C32" s="6" t="s">
        <v>13</v>
      </c>
      <c r="D32" s="7">
        <f>SUM(D26:D31)</f>
        <v>3270000</v>
      </c>
      <c r="E32" s="7">
        <f t="shared" ref="E32:I32" si="7">SUM(E26:E31)</f>
        <v>635000</v>
      </c>
      <c r="F32" s="7">
        <f t="shared" si="7"/>
        <v>675000</v>
      </c>
      <c r="G32" s="7">
        <f t="shared" si="7"/>
        <v>635000</v>
      </c>
      <c r="H32" s="7">
        <f t="shared" si="7"/>
        <v>675000</v>
      </c>
      <c r="I32" s="7">
        <f t="shared" si="7"/>
        <v>650000</v>
      </c>
    </row>
    <row r="33" spans="1:9" ht="30" x14ac:dyDescent="0.25">
      <c r="A33" s="9">
        <v>6</v>
      </c>
      <c r="B33" s="6" t="s">
        <v>38</v>
      </c>
      <c r="C33" s="6"/>
      <c r="D33" s="7">
        <f>+SUM(E33:I33)</f>
        <v>1500000</v>
      </c>
      <c r="E33" s="7">
        <v>300000</v>
      </c>
      <c r="F33" s="7">
        <v>300000</v>
      </c>
      <c r="G33" s="7">
        <v>300000</v>
      </c>
      <c r="H33" s="7">
        <v>300000</v>
      </c>
      <c r="I33" s="7">
        <v>300000</v>
      </c>
    </row>
    <row r="34" spans="1:9" x14ac:dyDescent="0.25">
      <c r="A34" s="8">
        <v>7</v>
      </c>
      <c r="B34" s="6" t="s">
        <v>39</v>
      </c>
      <c r="C34" s="6"/>
      <c r="D34" s="7">
        <f>D9+D15+D18+D25+D32+D33</f>
        <v>50000000</v>
      </c>
      <c r="E34" s="7">
        <f t="shared" ref="E34:I34" si="8">E9+E15+E18+E25+E32+E33</f>
        <v>13453000</v>
      </c>
      <c r="F34" s="7">
        <f t="shared" si="8"/>
        <v>13509000</v>
      </c>
      <c r="G34" s="7">
        <f t="shared" si="8"/>
        <v>13469000</v>
      </c>
      <c r="H34" s="7">
        <f t="shared" si="8"/>
        <v>4897000</v>
      </c>
      <c r="I34" s="7">
        <f t="shared" si="8"/>
        <v>4672000</v>
      </c>
    </row>
    <row r="35" spans="1:9" x14ac:dyDescent="0.25">
      <c r="C35" s="2"/>
      <c r="D35" s="1"/>
      <c r="E35" s="1"/>
      <c r="F35" s="1"/>
      <c r="G35" s="1"/>
      <c r="H35" s="1"/>
      <c r="I35" s="1"/>
    </row>
    <row r="36" spans="1:9" x14ac:dyDescent="0.25">
      <c r="C36" s="2"/>
      <c r="D36" s="1"/>
      <c r="E36" s="1"/>
      <c r="F36" s="1"/>
      <c r="G36" s="1"/>
      <c r="H36" s="1"/>
      <c r="I36" s="1"/>
    </row>
    <row r="37" spans="1:9" x14ac:dyDescent="0.25">
      <c r="D37" s="1"/>
      <c r="E37" s="1"/>
      <c r="F37" s="1"/>
      <c r="G37" s="1"/>
      <c r="H37" s="1"/>
      <c r="I37" s="1"/>
    </row>
    <row r="38" spans="1:9" x14ac:dyDescent="0.25">
      <c r="D38" s="1"/>
      <c r="E38" s="1"/>
      <c r="F38" s="1"/>
      <c r="G38" s="1"/>
      <c r="H38" s="1"/>
      <c r="I38" s="1"/>
    </row>
    <row r="39" spans="1:9" x14ac:dyDescent="0.25">
      <c r="D39" s="1"/>
      <c r="E39" s="1"/>
      <c r="F39" s="1"/>
      <c r="G39" s="1"/>
      <c r="H39" s="1"/>
      <c r="I39" s="1"/>
    </row>
    <row r="40" spans="1:9" x14ac:dyDescent="0.25">
      <c r="D40" s="1"/>
      <c r="E40" s="1"/>
      <c r="F40" s="1"/>
      <c r="G40" s="1"/>
      <c r="H40" s="1"/>
      <c r="I40" s="1"/>
    </row>
    <row r="41" spans="1:9" x14ac:dyDescent="0.25">
      <c r="D41" s="1"/>
      <c r="E41" s="1"/>
      <c r="F41" s="1"/>
      <c r="G41" s="1"/>
      <c r="H41" s="1"/>
      <c r="I41" s="1"/>
    </row>
    <row r="42" spans="1:9" x14ac:dyDescent="0.25">
      <c r="D42" s="1"/>
      <c r="E42" s="1"/>
      <c r="F42" s="1"/>
      <c r="G42" s="1"/>
      <c r="H42" s="1"/>
      <c r="I42" s="1"/>
    </row>
    <row r="43" spans="1:9" x14ac:dyDescent="0.25">
      <c r="D43" s="1"/>
      <c r="E43" s="1"/>
      <c r="F43" s="1"/>
      <c r="G43" s="1"/>
      <c r="H43" s="1"/>
      <c r="I43" s="1"/>
    </row>
    <row r="44" spans="1:9" x14ac:dyDescent="0.25">
      <c r="D44" s="1"/>
      <c r="E44" s="1"/>
      <c r="F44" s="1"/>
      <c r="G44" s="1"/>
      <c r="H44" s="1"/>
      <c r="I44" s="1"/>
    </row>
    <row r="45" spans="1:9" x14ac:dyDescent="0.25">
      <c r="D45" s="1"/>
      <c r="E45" s="1"/>
      <c r="F45" s="1"/>
      <c r="G45" s="1"/>
      <c r="H45" s="1"/>
      <c r="I45" s="1"/>
    </row>
    <row r="46" spans="1:9" x14ac:dyDescent="0.25">
      <c r="D46" s="1"/>
      <c r="E46" s="1"/>
      <c r="F46" s="1"/>
      <c r="G46" s="1"/>
      <c r="H46" s="1"/>
      <c r="I46" s="1"/>
    </row>
    <row r="47" spans="1:9" x14ac:dyDescent="0.25">
      <c r="D47" s="1"/>
      <c r="E47" s="1"/>
      <c r="F47" s="1"/>
      <c r="G47" s="1"/>
      <c r="H47" s="1"/>
      <c r="I47" s="1"/>
    </row>
    <row r="48" spans="1:9" x14ac:dyDescent="0.25">
      <c r="D48" s="1"/>
      <c r="E48" s="1"/>
      <c r="F48" s="1"/>
      <c r="G48" s="1"/>
      <c r="H48" s="1"/>
      <c r="I48" s="1"/>
    </row>
  </sheetData>
  <mergeCells count="10">
    <mergeCell ref="B2:B8"/>
    <mergeCell ref="B10:B14"/>
    <mergeCell ref="B16:B17"/>
    <mergeCell ref="B19:B24"/>
    <mergeCell ref="B26:B31"/>
    <mergeCell ref="A2:A9"/>
    <mergeCell ref="A10:A15"/>
    <mergeCell ref="A16:A18"/>
    <mergeCell ref="A19:A25"/>
    <mergeCell ref="A26:A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&amp;C&amp;"-,Pogrubiony"PLAN WYDATKÓW 
środków finansowych na lata 2021-2025 uzyskanych ze sprzedaży obligacji (list emisyjny nr 37/2020 Ministra Finansów z dnia 30 kwietnia 2020)</oddHead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Karczewska</dc:creator>
  <cp:lastModifiedBy>Agnieszka</cp:lastModifiedBy>
  <cp:lastPrinted>2020-12-10T09:54:15Z</cp:lastPrinted>
  <dcterms:created xsi:type="dcterms:W3CDTF">2020-12-09T11:07:17Z</dcterms:created>
  <dcterms:modified xsi:type="dcterms:W3CDTF">2020-12-10T13:10:33Z</dcterms:modified>
</cp:coreProperties>
</file>